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Cover" sheetId="1" state="visible" r:id="rId1"/>
    <sheet xmlns:r="http://schemas.openxmlformats.org/officeDocument/2006/relationships" name="01_Capital_Gains" sheetId="2" state="visible" r:id="rId2"/>
    <sheet xmlns:r="http://schemas.openxmlformats.org/officeDocument/2006/relationships" name="02_Operating_Budget" sheetId="3" state="visible" r:id="rId3"/>
    <sheet xmlns:r="http://schemas.openxmlformats.org/officeDocument/2006/relationships" name="03_Use_of_Funds" sheetId="4" state="visible" r:id="rId4"/>
    <sheet xmlns:r="http://schemas.openxmlformats.org/officeDocument/2006/relationships" name="04_Cap_Table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&quot;$&quot;#,##0;(&quot;$&quot;#,##0);-"/>
    <numFmt numFmtId="165" formatCode="0.0%;(0.0%);-"/>
  </numFmts>
  <fonts count="7">
    <font>
      <name val="Calibri"/>
      <family val="2"/>
      <color theme="1"/>
      <sz val="11"/>
      <scheme val="minor"/>
    </font>
    <font>
      <name val="Arial"/>
      <b val="1"/>
      <sz val="16"/>
    </font>
    <font>
      <name val="Arial"/>
      <i val="1"/>
      <color rgb="00555555"/>
      <sz val="10"/>
    </font>
    <font>
      <name val="Arial"/>
      <b val="1"/>
      <sz val="11"/>
    </font>
    <font>
      <name val="Arial"/>
      <b val="1"/>
      <color rgb="00FFFFFF"/>
      <sz val="10"/>
    </font>
    <font>
      <name val="Arial"/>
      <color rgb="00000000"/>
      <sz val="10"/>
    </font>
    <font>
      <name val="Arial"/>
      <color rgb="000000FF"/>
      <sz val="10"/>
    </font>
  </fonts>
  <fills count="5">
    <fill>
      <patternFill/>
    </fill>
    <fill>
      <patternFill patternType="gray125"/>
    </fill>
    <fill>
      <patternFill patternType="solid">
        <fgColor rgb="00FFFF00"/>
      </patternFill>
    </fill>
    <fill>
      <patternFill patternType="solid">
        <fgColor rgb="00111111"/>
      </patternFill>
    </fill>
    <fill>
      <patternFill patternType="solid">
        <fgColor rgb="00EEEEEE"/>
      </patternFill>
    </fill>
  </fills>
  <borders count="2">
    <border>
      <left/>
      <right/>
      <top/>
      <bottom/>
      <diagonal/>
    </border>
    <border>
      <left style="thin">
        <color rgb="00DDDDDD"/>
      </left>
      <right style="thin">
        <color rgb="00DDDDDD"/>
      </right>
      <top style="thin">
        <color rgb="00DDDDDD"/>
      </top>
      <bottom style="thin">
        <color rgb="00DDDDDD"/>
      </bottom>
    </border>
  </borders>
  <cellStyleXfs count="1">
    <xf numFmtId="0" fontId="0" fillId="0" borderId="0"/>
  </cellStyleXfs>
  <cellXfs count="19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0" fillId="2" borderId="0" pivotButton="0" quotePrefix="0" xfId="0"/>
    <xf numFmtId="0" fontId="3" fillId="0" borderId="0" pivotButton="0" quotePrefix="0" xfId="0"/>
    <xf numFmtId="0" fontId="4" fillId="3" borderId="1" applyAlignment="1" pivotButton="0" quotePrefix="0" xfId="0">
      <alignment horizontal="center"/>
    </xf>
    <xf numFmtId="0" fontId="5" fillId="0" borderId="0" pivotButton="0" quotePrefix="0" xfId="0"/>
    <xf numFmtId="0" fontId="6" fillId="0" borderId="0" pivotButton="0" quotePrefix="0" xfId="0"/>
    <xf numFmtId="164" fontId="6" fillId="0" borderId="0" pivotButton="0" quotePrefix="0" xfId="0"/>
    <xf numFmtId="164" fontId="5" fillId="0" borderId="0" pivotButton="0" quotePrefix="0" xfId="0"/>
    <xf numFmtId="165" fontId="5" fillId="0" borderId="0" pivotButton="0" quotePrefix="0" xfId="0"/>
    <xf numFmtId="164" fontId="3" fillId="4" borderId="0" pivotButton="0" quotePrefix="0" xfId="0"/>
    <xf numFmtId="165" fontId="3" fillId="4" borderId="0" pivotButton="0" quotePrefix="0" xfId="0"/>
    <xf numFmtId="0" fontId="2" fillId="2" borderId="0" pivotButton="0" quotePrefix="0" xfId="0"/>
    <xf numFmtId="164" fontId="6" fillId="2" borderId="0" pivotButton="0" quotePrefix="0" xfId="0"/>
    <xf numFmtId="165" fontId="6" fillId="0" borderId="0" pivotButton="0" quotePrefix="0" xfId="0"/>
    <xf numFmtId="3" fontId="6" fillId="0" borderId="0" pivotButton="0" quotePrefix="0" xfId="0"/>
    <xf numFmtId="3" fontId="3" fillId="4" borderId="0" pivotButton="0" quotePrefix="0" xfId="0"/>
    <xf numFmtId="3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styles" Target="styles.xml" Id="rId6"/><Relationship Type="http://schemas.openxmlformats.org/officeDocument/2006/relationships/theme" Target="theme/theme1.xml" Id="rId7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15"/>
  <sheetViews>
    <sheetView workbookViewId="0">
      <selection activeCell="A1" sqref="A1"/>
    </sheetView>
  </sheetViews>
  <sheetFormatPr baseColWidth="8" defaultRowHeight="15"/>
  <cols>
    <col width="22" customWidth="1" min="1" max="1"/>
    <col width="72" customWidth="1" min="2" max="2"/>
  </cols>
  <sheetData>
    <row r="1">
      <c r="A1" s="1" t="inlineStr">
        <is>
          <t>Box Studios · Master Ledger</t>
        </is>
      </c>
    </row>
    <row r="2">
      <c r="A2" s="2" t="inlineStr">
        <is>
          <t>Line-by-line accounting &amp; budgeting · Nothing taken for granted</t>
        </is>
      </c>
    </row>
    <row r="4">
      <c r="A4" t="inlineStr">
        <is>
          <t>Document</t>
        </is>
      </c>
      <c r="B4" t="inlineStr">
        <is>
          <t>Public-facing operating ledger, v1</t>
        </is>
      </c>
    </row>
    <row r="5">
      <c r="A5" t="inlineStr">
        <is>
          <t>Period</t>
        </is>
      </c>
      <c r="B5" t="inlineStr">
        <is>
          <t>FY 2026 — FY 2029 (Serenity Plan horizon)</t>
        </is>
      </c>
    </row>
    <row r="6">
      <c r="A6" t="inlineStr">
        <is>
          <t>Status</t>
        </is>
      </c>
      <c r="B6" s="3" t="inlineStr">
        <is>
          <t>PLACEHOLDER FIGURES — to be replaced with audited values</t>
        </is>
      </c>
    </row>
    <row r="7">
      <c r="A7" t="inlineStr">
        <is>
          <t>Color key</t>
        </is>
      </c>
      <c r="B7" t="inlineStr">
        <is>
          <t>Blue = input · Black = formula · Green = cross-sheet link · Yellow = needs update</t>
        </is>
      </c>
    </row>
    <row r="9">
      <c r="A9" s="4" t="inlineStr">
        <is>
          <t>Sheets</t>
        </is>
      </c>
    </row>
    <row r="10">
      <c r="A10" t="inlineStr">
        <is>
          <t>01 · Capital Gains Schedule</t>
        </is>
      </c>
    </row>
    <row r="11">
      <c r="A11" t="inlineStr">
        <is>
          <t>02 · Operating Budget</t>
        </is>
      </c>
    </row>
    <row r="12">
      <c r="A12" t="inlineStr">
        <is>
          <t>03 · Use of Funds</t>
        </is>
      </c>
    </row>
    <row r="13">
      <c r="A13" t="inlineStr">
        <is>
          <t>04 · Cap Table</t>
        </is>
      </c>
    </row>
    <row r="15">
      <c r="A15" t="inlineStr">
        <is>
          <t>Maintained by</t>
        </is>
      </c>
      <c r="B15" t="inlineStr">
        <is>
          <t>Southern Hip Hop Academy · Soundmark School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I19"/>
  <sheetViews>
    <sheetView workbookViewId="0">
      <selection activeCell="A1" sqref="A1"/>
    </sheetView>
  </sheetViews>
  <sheetFormatPr baseColWidth="8" defaultRowHeight="15"/>
  <cols>
    <col width="5" customWidth="1" min="1" max="1"/>
    <col width="32" customWidth="1" min="2" max="2"/>
    <col width="14" customWidth="1" min="3" max="3"/>
    <col width="14" customWidth="1" min="4" max="4"/>
    <col width="16" customWidth="1" min="5" max="5"/>
    <col width="14" customWidth="1" min="6" max="6"/>
    <col width="16" customWidth="1" min="7" max="7"/>
    <col width="18" customWidth="1" min="8" max="8"/>
    <col width="12" customWidth="1" min="9" max="9"/>
  </cols>
  <sheetData>
    <row r="1">
      <c r="A1" s="1" t="inlineStr">
        <is>
          <t>Capital Gains Schedule · Line by Line</t>
        </is>
      </c>
    </row>
    <row r="2">
      <c r="A2" s="2" t="inlineStr">
        <is>
          <t>Realized + unrealized gain/loss on equipment, instruments, and real-property contributions.</t>
        </is>
      </c>
    </row>
    <row r="4">
      <c r="A4" s="5" t="inlineStr">
        <is>
          <t>#</t>
        </is>
      </c>
      <c r="B4" s="5" t="inlineStr">
        <is>
          <t>Asset</t>
        </is>
      </c>
      <c r="C4" s="5" t="inlineStr">
        <is>
          <t>Class</t>
        </is>
      </c>
      <c r="D4" s="5" t="inlineStr">
        <is>
          <t>Acquired</t>
        </is>
      </c>
      <c r="E4" s="5" t="inlineStr">
        <is>
          <t>Cost Basis ($)</t>
        </is>
      </c>
      <c r="F4" s="5" t="inlineStr">
        <is>
          <t>Mark Date</t>
        </is>
      </c>
      <c r="G4" s="5" t="inlineStr">
        <is>
          <t>Mark Value ($)</t>
        </is>
      </c>
      <c r="H4" s="5" t="inlineStr">
        <is>
          <t>Gain / (Loss) ($)</t>
        </is>
      </c>
      <c r="I4" s="5" t="inlineStr">
        <is>
          <t>Return %</t>
        </is>
      </c>
    </row>
    <row r="5">
      <c r="A5" s="6" t="n">
        <v>1</v>
      </c>
      <c r="B5" s="6" t="inlineStr">
        <is>
          <t>SSL Nucleus 2</t>
        </is>
      </c>
      <c r="C5" s="6" t="inlineStr">
        <is>
          <t>Console</t>
        </is>
      </c>
      <c r="D5" s="7" t="inlineStr">
        <is>
          <t>2023-06-01</t>
        </is>
      </c>
      <c r="E5" s="8" t="n">
        <v>5800</v>
      </c>
      <c r="F5" s="7" t="inlineStr">
        <is>
          <t>2026-01-01</t>
        </is>
      </c>
      <c r="G5" s="8" t="n">
        <v>6400</v>
      </c>
      <c r="H5" s="9">
        <f>G5-E5</f>
        <v/>
      </c>
      <c r="I5" s="10">
        <f>IF(E5=0,0,H5/E5)</f>
        <v/>
      </c>
    </row>
    <row r="6">
      <c r="A6" s="6" t="n">
        <v>2</v>
      </c>
      <c r="B6" s="6" t="inlineStr">
        <is>
          <t>AMS/Neve V3 (vintage)</t>
        </is>
      </c>
      <c r="C6" s="6" t="inlineStr">
        <is>
          <t>Console</t>
        </is>
      </c>
      <c r="D6" s="7" t="inlineStr">
        <is>
          <t>2024-02-15</t>
        </is>
      </c>
      <c r="E6" s="8" t="n">
        <v>185000</v>
      </c>
      <c r="F6" s="7" t="inlineStr">
        <is>
          <t>2026-01-01</t>
        </is>
      </c>
      <c r="G6" s="8" t="n">
        <v>245000</v>
      </c>
      <c r="H6" s="9">
        <f>G6-E6</f>
        <v/>
      </c>
      <c r="I6" s="10">
        <f>IF(E6=0,0,H6/E6)</f>
        <v/>
      </c>
    </row>
    <row r="7">
      <c r="A7" s="6" t="n">
        <v>3</v>
      </c>
      <c r="B7" s="6" t="inlineStr">
        <is>
          <t>Pro Tools HDX Rig</t>
        </is>
      </c>
      <c r="C7" s="6" t="inlineStr">
        <is>
          <t>DAW</t>
        </is>
      </c>
      <c r="D7" s="7" t="inlineStr">
        <is>
          <t>2024-08-10</t>
        </is>
      </c>
      <c r="E7" s="8" t="n">
        <v>18500</v>
      </c>
      <c r="F7" s="7" t="inlineStr">
        <is>
          <t>2026-01-01</t>
        </is>
      </c>
      <c r="G7" s="8" t="n">
        <v>14200</v>
      </c>
      <c r="H7" s="9">
        <f>G7-E7</f>
        <v/>
      </c>
      <c r="I7" s="10">
        <f>IF(E7=0,0,H7/E7)</f>
        <v/>
      </c>
    </row>
    <row r="8">
      <c r="A8" s="6" t="n">
        <v>4</v>
      </c>
      <c r="B8" s="6" t="inlineStr">
        <is>
          <t>MPC 60 (E-Mu, mint)</t>
        </is>
      </c>
      <c r="C8" s="6" t="inlineStr">
        <is>
          <t>Instrument</t>
        </is>
      </c>
      <c r="D8" s="7" t="inlineStr">
        <is>
          <t>2023-11-20</t>
        </is>
      </c>
      <c r="E8" s="8" t="n">
        <v>6200</v>
      </c>
      <c r="F8" s="7" t="inlineStr">
        <is>
          <t>2026-01-01</t>
        </is>
      </c>
      <c r="G8" s="8" t="n">
        <v>9800</v>
      </c>
      <c r="H8" s="9">
        <f>G8-E8</f>
        <v/>
      </c>
      <c r="I8" s="10">
        <f>IF(E8=0,0,H8/E8)</f>
        <v/>
      </c>
    </row>
    <row r="9">
      <c r="A9" s="6" t="n">
        <v>5</v>
      </c>
      <c r="B9" s="6" t="inlineStr">
        <is>
          <t>SP-1200 (serviced)</t>
        </is>
      </c>
      <c r="C9" s="6" t="inlineStr">
        <is>
          <t>Instrument</t>
        </is>
      </c>
      <c r="D9" s="7" t="inlineStr">
        <is>
          <t>2024-01-05</t>
        </is>
      </c>
      <c r="E9" s="8" t="n">
        <v>8400</v>
      </c>
      <c r="F9" s="7" t="inlineStr">
        <is>
          <t>2026-01-01</t>
        </is>
      </c>
      <c r="G9" s="8" t="n">
        <v>14500</v>
      </c>
      <c r="H9" s="9">
        <f>G9-E9</f>
        <v/>
      </c>
      <c r="I9" s="10">
        <f>IF(E9=0,0,H9/E9)</f>
        <v/>
      </c>
    </row>
    <row r="10">
      <c r="A10" s="6" t="n">
        <v>6</v>
      </c>
      <c r="B10" s="6" t="inlineStr">
        <is>
          <t>TR-808 (original)</t>
        </is>
      </c>
      <c r="C10" s="6" t="inlineStr">
        <is>
          <t>Instrument</t>
        </is>
      </c>
      <c r="D10" s="7" t="inlineStr">
        <is>
          <t>2022-09-12</t>
        </is>
      </c>
      <c r="E10" s="8" t="n">
        <v>7200</v>
      </c>
      <c r="F10" s="7" t="inlineStr">
        <is>
          <t>2026-01-01</t>
        </is>
      </c>
      <c r="G10" s="8" t="n">
        <v>19500</v>
      </c>
      <c r="H10" s="9">
        <f>G10-E10</f>
        <v/>
      </c>
      <c r="I10" s="10">
        <f>IF(E10=0,0,H10/E10)</f>
        <v/>
      </c>
    </row>
    <row r="11">
      <c r="A11" s="6" t="n">
        <v>7</v>
      </c>
      <c r="B11" s="6" t="inlineStr">
        <is>
          <t>Technics SL-1200 MK2 ×2</t>
        </is>
      </c>
      <c r="C11" s="6" t="inlineStr">
        <is>
          <t>Instrument</t>
        </is>
      </c>
      <c r="D11" s="7" t="inlineStr">
        <is>
          <t>2023-03-22</t>
        </is>
      </c>
      <c r="E11" s="8" t="n">
        <v>1800</v>
      </c>
      <c r="F11" s="7" t="inlineStr">
        <is>
          <t>2026-01-01</t>
        </is>
      </c>
      <c r="G11" s="8" t="n">
        <v>2900</v>
      </c>
      <c r="H11" s="9">
        <f>G11-E11</f>
        <v/>
      </c>
      <c r="I11" s="10">
        <f>IF(E11=0,0,H11/E11)</f>
        <v/>
      </c>
    </row>
    <row r="12">
      <c r="A12" s="6" t="n">
        <v>8</v>
      </c>
      <c r="B12" s="6" t="inlineStr">
        <is>
          <t>Manley Reference Cardioid</t>
        </is>
      </c>
      <c r="C12" s="6" t="inlineStr">
        <is>
          <t>Mic</t>
        </is>
      </c>
      <c r="D12" s="7" t="inlineStr">
        <is>
          <t>2024-05-30</t>
        </is>
      </c>
      <c r="E12" s="8" t="n">
        <v>4500</v>
      </c>
      <c r="F12" s="7" t="inlineStr">
        <is>
          <t>2026-01-01</t>
        </is>
      </c>
      <c r="G12" s="8" t="n">
        <v>4800</v>
      </c>
      <c r="H12" s="9">
        <f>G12-E12</f>
        <v/>
      </c>
      <c r="I12" s="10">
        <f>IF(E12=0,0,H12/E12)</f>
        <v/>
      </c>
    </row>
    <row r="13">
      <c r="A13" s="6" t="n">
        <v>9</v>
      </c>
      <c r="B13" s="6" t="inlineStr">
        <is>
          <t>Auralex Booth Build</t>
        </is>
      </c>
      <c r="C13" s="6" t="inlineStr">
        <is>
          <t>Treatment</t>
        </is>
      </c>
      <c r="D13" s="7" t="inlineStr">
        <is>
          <t>2024-10-12</t>
        </is>
      </c>
      <c r="E13" s="8" t="n">
        <v>22500</v>
      </c>
      <c r="F13" s="7" t="inlineStr">
        <is>
          <t>2026-01-01</t>
        </is>
      </c>
      <c r="G13" s="8" t="n">
        <v>22500</v>
      </c>
      <c r="H13" s="9">
        <f>G13-E13</f>
        <v/>
      </c>
      <c r="I13" s="10">
        <f>IF(E13=0,0,H13/E13)</f>
        <v/>
      </c>
    </row>
    <row r="14">
      <c r="A14" s="6" t="n">
        <v>10</v>
      </c>
      <c r="B14" s="6" t="inlineStr">
        <is>
          <t>Diffuser Wall (hand-built)</t>
        </is>
      </c>
      <c r="C14" s="6" t="inlineStr">
        <is>
          <t>Treatment</t>
        </is>
      </c>
      <c r="D14" s="7" t="inlineStr">
        <is>
          <t>2025-02-18</t>
        </is>
      </c>
      <c r="E14" s="8" t="n">
        <v>3800</v>
      </c>
      <c r="F14" s="7" t="inlineStr">
        <is>
          <t>2026-01-01</t>
        </is>
      </c>
      <c r="G14" s="8" t="n">
        <v>3800</v>
      </c>
      <c r="H14" s="9">
        <f>G14-E14</f>
        <v/>
      </c>
      <c r="I14" s="10">
        <f>IF(E14=0,0,H14/E14)</f>
        <v/>
      </c>
    </row>
    <row r="15">
      <c r="A15" s="6" t="n">
        <v>11</v>
      </c>
      <c r="B15" s="6" t="inlineStr">
        <is>
          <t>Box Studios Shell (40x50)</t>
        </is>
      </c>
      <c r="C15" s="6" t="inlineStr">
        <is>
          <t>Real Property</t>
        </is>
      </c>
      <c r="D15" s="7" t="inlineStr">
        <is>
          <t>2024-04-01</t>
        </is>
      </c>
      <c r="E15" s="8" t="n">
        <v>285000</v>
      </c>
      <c r="F15" s="7" t="inlineStr">
        <is>
          <t>2026-01-01</t>
        </is>
      </c>
      <c r="G15" s="8" t="n">
        <v>360000</v>
      </c>
      <c r="H15" s="9">
        <f>G15-E15</f>
        <v/>
      </c>
      <c r="I15" s="10">
        <f>IF(E15=0,0,H15/E15)</f>
        <v/>
      </c>
    </row>
    <row r="16">
      <c r="A16" s="6" t="n">
        <v>12</v>
      </c>
      <c r="B16" s="6" t="inlineStr">
        <is>
          <t>PRE-Storyk Vitrines (museum)</t>
        </is>
      </c>
      <c r="C16" s="6" t="inlineStr">
        <is>
          <t>Fixture</t>
        </is>
      </c>
      <c r="D16" s="7" t="inlineStr">
        <is>
          <t>2025-06-30</t>
        </is>
      </c>
      <c r="E16" s="8" t="n">
        <v>41000</v>
      </c>
      <c r="F16" s="7" t="inlineStr">
        <is>
          <t>2026-01-01</t>
        </is>
      </c>
      <c r="G16" s="8" t="n">
        <v>41000</v>
      </c>
      <c r="H16" s="9">
        <f>G16-E16</f>
        <v/>
      </c>
      <c r="I16" s="10">
        <f>IF(E16=0,0,H16/E16)</f>
        <v/>
      </c>
    </row>
    <row r="17">
      <c r="B17" s="4" t="inlineStr">
        <is>
          <t>TOTAL</t>
        </is>
      </c>
      <c r="E17" s="11">
        <f>SUM(E5:E16)</f>
        <v/>
      </c>
      <c r="G17" s="11">
        <f>SUM(G5:G16)</f>
        <v/>
      </c>
      <c r="H17" s="11">
        <f>SUM(H5:H16)</f>
        <v/>
      </c>
      <c r="I17" s="12">
        <f>IF(E17=0,0,H17/E17)</f>
        <v/>
      </c>
    </row>
    <row r="19">
      <c r="B19" s="2" t="inlineStr">
        <is>
          <t>NOTE · Placeholder marks. Replace mark-date values with quarterly third-party appraisals once policy live.</t>
        </is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F32"/>
  <sheetViews>
    <sheetView workbookViewId="0">
      <selection activeCell="A1" sqref="A1"/>
    </sheetView>
  </sheetViews>
  <sheetFormatPr baseColWidth="8" defaultRowHeight="15"/>
  <cols>
    <col width="20" customWidth="1" min="1" max="1"/>
    <col width="36" customWidth="1" min="2" max="2"/>
    <col width="14" customWidth="1" min="3" max="3"/>
    <col width="14" customWidth="1" min="4" max="4"/>
    <col width="12" customWidth="1" min="5" max="5"/>
    <col width="38" customWidth="1" min="6" max="6"/>
  </cols>
  <sheetData>
    <row r="1">
      <c r="A1" s="1" t="inlineStr">
        <is>
          <t>Operating Budget · Monthly · Line by Line</t>
        </is>
      </c>
    </row>
    <row r="2">
      <c r="A2" s="2" t="inlineStr">
        <is>
          <t>Every line is named, sourced, and budgeted. Nothing is implied.</t>
        </is>
      </c>
    </row>
    <row r="4">
      <c r="A4" s="5" t="inlineStr">
        <is>
          <t>Category</t>
        </is>
      </c>
      <c r="B4" s="5" t="inlineStr">
        <is>
          <t>Line Item</t>
        </is>
      </c>
      <c r="C4" s="5" t="inlineStr">
        <is>
          <t>Monthly ($)</t>
        </is>
      </c>
      <c r="D4" s="5" t="inlineStr">
        <is>
          <t>Annual ($)</t>
        </is>
      </c>
      <c r="E4" s="5" t="inlineStr">
        <is>
          <t>% of Total</t>
        </is>
      </c>
      <c r="F4" s="5" t="inlineStr">
        <is>
          <t>Notes</t>
        </is>
      </c>
    </row>
    <row r="5">
      <c r="A5" s="6" t="inlineStr">
        <is>
          <t>Facility</t>
        </is>
      </c>
      <c r="B5" s="6" t="inlineStr">
        <is>
          <t>Lease · 40x50 shell</t>
        </is>
      </c>
      <c r="C5" s="8" t="n">
        <v>4200</v>
      </c>
      <c r="D5" s="9">
        <f>C5*12</f>
        <v/>
      </c>
      <c r="E5" s="10">
        <f>IF($D$30=0,0,D5/$D$30)</f>
        <v/>
      </c>
      <c r="F5" s="2" t="inlineStr">
        <is>
          <t>Chef Menteur, 36-mo term</t>
        </is>
      </c>
    </row>
    <row r="6">
      <c r="A6" s="6" t="inlineStr">
        <is>
          <t>Facility</t>
        </is>
      </c>
      <c r="B6" s="6" t="inlineStr">
        <is>
          <t>Utilities · power</t>
        </is>
      </c>
      <c r="C6" s="8" t="n">
        <v>1450</v>
      </c>
      <c r="D6" s="9">
        <f>C6*12</f>
        <v/>
      </c>
      <c r="E6" s="10">
        <f>IF($D$30=0,0,D6/$D$30)</f>
        <v/>
      </c>
      <c r="F6" s="2" t="inlineStr">
        <is>
          <t>Tracking-room HVAC load</t>
        </is>
      </c>
    </row>
    <row r="7">
      <c r="A7" s="6" t="inlineStr">
        <is>
          <t>Facility</t>
        </is>
      </c>
      <c r="B7" s="6" t="inlineStr">
        <is>
          <t>Utilities · water/sewer</t>
        </is>
      </c>
      <c r="C7" s="8" t="n">
        <v>180</v>
      </c>
      <c r="D7" s="9">
        <f>C7*12</f>
        <v/>
      </c>
      <c r="E7" s="10">
        <f>IF($D$30=0,0,D7/$D$30)</f>
        <v/>
      </c>
      <c r="F7" s="2" t="inlineStr"/>
    </row>
    <row r="8">
      <c r="A8" s="6" t="inlineStr">
        <is>
          <t>Facility</t>
        </is>
      </c>
      <c r="B8" s="6" t="inlineStr">
        <is>
          <t>Internet · fiber dual-WAN</t>
        </is>
      </c>
      <c r="C8" s="8" t="n">
        <v>320</v>
      </c>
      <c r="D8" s="9">
        <f>C8*12</f>
        <v/>
      </c>
      <c r="E8" s="10">
        <f>IF($D$30=0,0,D8/$D$30)</f>
        <v/>
      </c>
      <c r="F8" s="2" t="inlineStr">
        <is>
          <t>Session upload redundancy</t>
        </is>
      </c>
    </row>
    <row r="9">
      <c r="A9" s="6" t="inlineStr">
        <is>
          <t>Facility</t>
        </is>
      </c>
      <c r="B9" s="6" t="inlineStr">
        <is>
          <t>Insurance · property + liability</t>
        </is>
      </c>
      <c r="C9" s="8" t="n">
        <v>980</v>
      </c>
      <c r="D9" s="9">
        <f>C9*12</f>
        <v/>
      </c>
      <c r="E9" s="10">
        <f>IF($D$30=0,0,D9/$D$30)</f>
        <v/>
      </c>
      <c r="F9" s="2" t="inlineStr">
        <is>
          <t>Equipment-scheduled rider</t>
        </is>
      </c>
    </row>
    <row r="10">
      <c r="A10" s="6" t="inlineStr">
        <is>
          <t>Facility</t>
        </is>
      </c>
      <c r="B10" s="6" t="inlineStr">
        <is>
          <t>Security · alarm + monitoring</t>
        </is>
      </c>
      <c r="C10" s="8" t="n">
        <v>240</v>
      </c>
      <c r="D10" s="9">
        <f>C10*12</f>
        <v/>
      </c>
      <c r="E10" s="10">
        <f>IF($D$30=0,0,D10/$D$30)</f>
        <v/>
      </c>
      <c r="F10" s="2" t="inlineStr"/>
    </row>
    <row r="11">
      <c r="A11" s="6" t="inlineStr">
        <is>
          <t>Personnel</t>
        </is>
      </c>
      <c r="B11" s="6" t="inlineStr">
        <is>
          <t>Lead Engineer · salary</t>
        </is>
      </c>
      <c r="C11" s="8" t="n">
        <v>7800</v>
      </c>
      <c r="D11" s="9">
        <f>C11*12</f>
        <v/>
      </c>
      <c r="E11" s="10">
        <f>IF($D$30=0,0,D11/$D$30)</f>
        <v/>
      </c>
      <c r="F11" s="2" t="inlineStr">
        <is>
          <t>Full cycle, in-house</t>
        </is>
      </c>
    </row>
    <row r="12">
      <c r="A12" s="6" t="inlineStr">
        <is>
          <t>Personnel</t>
        </is>
      </c>
      <c r="B12" s="6" t="inlineStr">
        <is>
          <t>Assistant Engineer · salary</t>
        </is>
      </c>
      <c r="C12" s="8" t="n">
        <v>4200</v>
      </c>
      <c r="D12" s="9">
        <f>C12*12</f>
        <v/>
      </c>
      <c r="E12" s="10">
        <f>IF($D$30=0,0,D12/$D$30)</f>
        <v/>
      </c>
      <c r="F12" s="2" t="inlineStr"/>
    </row>
    <row r="13">
      <c r="A13" s="6" t="inlineStr">
        <is>
          <t>Personnel</t>
        </is>
      </c>
      <c r="B13" s="6" t="inlineStr">
        <is>
          <t>Studio Manager · part-time</t>
        </is>
      </c>
      <c r="C13" s="8" t="n">
        <v>2400</v>
      </c>
      <c r="D13" s="9">
        <f>C13*12</f>
        <v/>
      </c>
      <c r="E13" s="10">
        <f>IF($D$30=0,0,D13/$D$30)</f>
        <v/>
      </c>
      <c r="F13" s="2" t="inlineStr"/>
    </row>
    <row r="14">
      <c r="A14" s="6" t="inlineStr">
        <is>
          <t>Personnel</t>
        </is>
      </c>
      <c r="B14" s="6" t="inlineStr">
        <is>
          <t>Curriculum Lead · stipend</t>
        </is>
      </c>
      <c r="C14" s="8" t="n">
        <v>3200</v>
      </c>
      <c r="D14" s="9">
        <f>C14*12</f>
        <v/>
      </c>
      <c r="E14" s="10">
        <f>IF($D$30=0,0,D14/$D$30)</f>
        <v/>
      </c>
      <c r="F14" s="2" t="inlineStr">
        <is>
          <t>Soundmark + Civics</t>
        </is>
      </c>
    </row>
    <row r="15">
      <c r="A15" s="6" t="inlineStr">
        <is>
          <t>Personnel</t>
        </is>
      </c>
      <c r="B15" s="6" t="inlineStr">
        <is>
          <t>Visiting Instructor · monthly avg</t>
        </is>
      </c>
      <c r="C15" s="8" t="n">
        <v>1800</v>
      </c>
      <c r="D15" s="9">
        <f>C15*12</f>
        <v/>
      </c>
      <c r="E15" s="10">
        <f>IF($D$30=0,0,D15/$D$30)</f>
        <v/>
      </c>
      <c r="F15" s="2" t="inlineStr">
        <is>
          <t>Rotating cohort</t>
        </is>
      </c>
    </row>
    <row r="16">
      <c r="A16" s="6" t="inlineStr">
        <is>
          <t>Equipment</t>
        </is>
      </c>
      <c r="B16" s="6" t="inlineStr">
        <is>
          <t>Maintenance &amp; calibration</t>
        </is>
      </c>
      <c r="C16" s="8" t="n">
        <v>950</v>
      </c>
      <c r="D16" s="9">
        <f>C16*12</f>
        <v/>
      </c>
      <c r="E16" s="10">
        <f>IF($D$30=0,0,D16/$D$30)</f>
        <v/>
      </c>
      <c r="F16" s="2" t="inlineStr">
        <is>
          <t>Console + tape + outboard</t>
        </is>
      </c>
    </row>
    <row r="17">
      <c r="A17" s="6" t="inlineStr">
        <is>
          <t>Equipment</t>
        </is>
      </c>
      <c r="B17" s="6" t="inlineStr">
        <is>
          <t>Consumables · tape, cables, lamps</t>
        </is>
      </c>
      <c r="C17" s="8" t="n">
        <v>420</v>
      </c>
      <c r="D17" s="9">
        <f>C17*12</f>
        <v/>
      </c>
      <c r="E17" s="10">
        <f>IF($D$30=0,0,D17/$D$30)</f>
        <v/>
      </c>
      <c r="F17" s="2" t="inlineStr"/>
    </row>
    <row r="18">
      <c r="A18" s="6" t="inlineStr">
        <is>
          <t>Equipment</t>
        </is>
      </c>
      <c r="B18" s="6" t="inlineStr">
        <is>
          <t>Software · plugins, licenses</t>
        </is>
      </c>
      <c r="C18" s="8" t="n">
        <v>380</v>
      </c>
      <c r="D18" s="9">
        <f>C18*12</f>
        <v/>
      </c>
      <c r="E18" s="10">
        <f>IF($D$30=0,0,D18/$D$30)</f>
        <v/>
      </c>
      <c r="F18" s="2" t="inlineStr"/>
    </row>
    <row r="19">
      <c r="A19" s="6" t="inlineStr">
        <is>
          <t>Programs</t>
        </is>
      </c>
      <c r="B19" s="6" t="inlineStr">
        <is>
          <t>Cohort materials · printed manuals</t>
        </is>
      </c>
      <c r="C19" s="8" t="n">
        <v>240</v>
      </c>
      <c r="D19" s="9">
        <f>C19*12</f>
        <v/>
      </c>
      <c r="E19" s="10">
        <f>IF($D$30=0,0,D19/$D$30)</f>
        <v/>
      </c>
      <c r="F19" s="2" t="inlineStr"/>
    </row>
    <row r="20">
      <c r="A20" s="6" t="inlineStr">
        <is>
          <t>Programs</t>
        </is>
      </c>
      <c r="B20" s="6" t="inlineStr">
        <is>
          <t>Field trips · transport</t>
        </is>
      </c>
      <c r="C20" s="8" t="n">
        <v>380</v>
      </c>
      <c r="D20" s="9">
        <f>C20*12</f>
        <v/>
      </c>
      <c r="E20" s="10">
        <f>IF($D$30=0,0,D20/$D$30)</f>
        <v/>
      </c>
      <c r="F20" s="2" t="inlineStr">
        <is>
          <t>Quarterly avg</t>
        </is>
      </c>
    </row>
    <row r="21">
      <c r="A21" s="6" t="inlineStr">
        <is>
          <t>Programs</t>
        </is>
      </c>
      <c r="B21" s="6" t="inlineStr">
        <is>
          <t>Sliding-scale tuition offset</t>
        </is>
      </c>
      <c r="C21" s="8" t="n">
        <v>1500</v>
      </c>
      <c r="D21" s="9">
        <f>C21*12</f>
        <v/>
      </c>
      <c r="E21" s="10">
        <f>IF($D$30=0,0,D21/$D$30)</f>
        <v/>
      </c>
      <c r="F21" s="2" t="inlineStr">
        <is>
          <t>Reserved · need-based</t>
        </is>
      </c>
    </row>
    <row r="22">
      <c r="A22" s="6" t="inlineStr">
        <is>
          <t>Legal &amp; Compliance</t>
        </is>
      </c>
      <c r="B22" s="6" t="inlineStr">
        <is>
          <t>USPTO filing reserve</t>
        </is>
      </c>
      <c r="C22" s="8" t="n">
        <v>350</v>
      </c>
      <c r="D22" s="9">
        <f>C22*12</f>
        <v/>
      </c>
      <c r="E22" s="10">
        <f>IF($D$30=0,0,D22/$D$30)</f>
        <v/>
      </c>
      <c r="F22" s="2" t="inlineStr">
        <is>
          <t>Soundmark cohort filings</t>
        </is>
      </c>
    </row>
    <row r="23">
      <c r="A23" s="6" t="inlineStr">
        <is>
          <t>Legal &amp; Compliance</t>
        </is>
      </c>
      <c r="B23" s="6" t="inlineStr">
        <is>
          <t>Counsel retainer</t>
        </is>
      </c>
      <c r="C23" s="8" t="n">
        <v>1200</v>
      </c>
      <c r="D23" s="9">
        <f>C23*12</f>
        <v/>
      </c>
      <c r="E23" s="10">
        <f>IF($D$30=0,0,D23/$D$30)</f>
        <v/>
      </c>
      <c r="F23" s="2" t="inlineStr">
        <is>
          <t>Music IP + entity</t>
        </is>
      </c>
    </row>
    <row r="24">
      <c r="A24" s="6" t="inlineStr">
        <is>
          <t>Legal &amp; Compliance</t>
        </is>
      </c>
      <c r="B24" s="6" t="inlineStr">
        <is>
          <t>Lobbying disclosure · LDA</t>
        </is>
      </c>
      <c r="C24" s="8" t="n">
        <v>180</v>
      </c>
      <c r="D24" s="9">
        <f>C24*12</f>
        <v/>
      </c>
      <c r="E24" s="10">
        <f>IF($D$30=0,0,D24/$D$30)</f>
        <v/>
      </c>
      <c r="F24" s="2" t="inlineStr">
        <is>
          <t>501(c)(4) filing prep</t>
        </is>
      </c>
    </row>
    <row r="25">
      <c r="A25" s="6" t="inlineStr">
        <is>
          <t>Archive</t>
        </is>
      </c>
      <c r="B25" s="6" t="inlineStr">
        <is>
          <t>Sanctuary archival storage</t>
        </is>
      </c>
      <c r="C25" s="8" t="n">
        <v>280</v>
      </c>
      <c r="D25" s="9">
        <f>C25*12</f>
        <v/>
      </c>
      <c r="E25" s="10">
        <f>IF($D$30=0,0,D25/$D$30)</f>
        <v/>
      </c>
      <c r="F25" s="2" t="inlineStr">
        <is>
          <t>Stems + sessions, off-site mirror</t>
        </is>
      </c>
    </row>
    <row r="26">
      <c r="A26" s="6" t="inlineStr">
        <is>
          <t>Archive</t>
        </is>
      </c>
      <c r="B26" s="6" t="inlineStr">
        <is>
          <t>PRE-Storyk vitrine maintenance</t>
        </is>
      </c>
      <c r="C26" s="8" t="n">
        <v>140</v>
      </c>
      <c r="D26" s="9">
        <f>C26*12</f>
        <v/>
      </c>
      <c r="E26" s="10">
        <f>IF($D$30=0,0,D26/$D$30)</f>
        <v/>
      </c>
      <c r="F26" s="2" t="inlineStr"/>
    </row>
    <row r="27">
      <c r="A27" s="6" t="inlineStr">
        <is>
          <t>Admin</t>
        </is>
      </c>
      <c r="B27" s="6" t="inlineStr">
        <is>
          <t>Bookkeeping + payroll service</t>
        </is>
      </c>
      <c r="C27" s="8" t="n">
        <v>410</v>
      </c>
      <c r="D27" s="9">
        <f>C27*12</f>
        <v/>
      </c>
      <c r="E27" s="10">
        <f>IF($D$30=0,0,D27/$D$30)</f>
        <v/>
      </c>
      <c r="F27" s="2" t="inlineStr"/>
    </row>
    <row r="28">
      <c r="A28" s="6" t="inlineStr">
        <is>
          <t>Admin</t>
        </is>
      </c>
      <c r="B28" s="6" t="inlineStr">
        <is>
          <t>Banking + processing fees</t>
        </is>
      </c>
      <c r="C28" s="8" t="n">
        <v>95</v>
      </c>
      <c r="D28" s="9">
        <f>C28*12</f>
        <v/>
      </c>
      <c r="E28" s="10">
        <f>IF($D$30=0,0,D28/$D$30)</f>
        <v/>
      </c>
      <c r="F28" s="2" t="inlineStr"/>
    </row>
    <row r="29">
      <c r="A29" s="6" t="inlineStr">
        <is>
          <t>Admin</t>
        </is>
      </c>
      <c r="B29" s="6" t="inlineStr">
        <is>
          <t>Contingency · 5% of operating</t>
        </is>
      </c>
      <c r="C29" s="9">
        <f>SUM(C5:C28)*0.05</f>
        <v/>
      </c>
      <c r="D29" s="9">
        <f>C29*12</f>
        <v/>
      </c>
      <c r="E29" s="10">
        <f>IF($D$30=0,0,D29/$D$30)</f>
        <v/>
      </c>
      <c r="F29" s="2" t="inlineStr">
        <is>
          <t>Auto-calculated</t>
        </is>
      </c>
    </row>
    <row r="30">
      <c r="B30" s="4" t="inlineStr">
        <is>
          <t>TOTAL OPERATING</t>
        </is>
      </c>
      <c r="C30" s="11">
        <f>SUM(C5:C29)</f>
        <v/>
      </c>
      <c r="D30" s="11">
        <f>SUM(D5:D29)</f>
        <v/>
      </c>
      <c r="E30" s="12">
        <f>SUM(E5:E29)</f>
        <v/>
      </c>
    </row>
    <row r="32">
      <c r="A32" s="13" t="inlineStr">
        <is>
          <t>Placeholder figures.</t>
        </is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16"/>
  <sheetViews>
    <sheetView workbookViewId="0">
      <selection activeCell="A1" sqref="A1"/>
    </sheetView>
  </sheetViews>
  <sheetFormatPr baseColWidth="8" defaultRowHeight="15"/>
  <cols>
    <col width="5" customWidth="1" min="1" max="1"/>
    <col width="38" customWidth="1" min="2" max="2"/>
    <col width="14" customWidth="1" min="3" max="3"/>
    <col width="16" customWidth="1" min="4" max="4"/>
    <col width="16" customWidth="1" min="5" max="5"/>
    <col width="28" customWidth="1" min="6" max="6"/>
  </cols>
  <sheetData>
    <row r="1">
      <c r="A1" s="1" t="inlineStr">
        <is>
          <t>Use of Funds · 2026 Capital Raise</t>
        </is>
      </c>
    </row>
    <row r="2">
      <c r="A2" s="2" t="inlineStr">
        <is>
          <t>Where every dollar of incoming capital lands. Per category, with reserve.</t>
        </is>
      </c>
    </row>
    <row r="4">
      <c r="A4" t="inlineStr">
        <is>
          <t>Target raise ($)</t>
        </is>
      </c>
      <c r="B4" s="14" t="n">
        <v>1200000</v>
      </c>
    </row>
    <row r="6">
      <c r="A6" s="5" t="inlineStr">
        <is>
          <t>#</t>
        </is>
      </c>
      <c r="B6" s="5" t="inlineStr">
        <is>
          <t>Category</t>
        </is>
      </c>
      <c r="C6" s="5" t="inlineStr">
        <is>
          <t>Allocation %</t>
        </is>
      </c>
      <c r="D6" s="5" t="inlineStr">
        <is>
          <t>Allocation ($)</t>
        </is>
      </c>
      <c r="E6" s="5" t="inlineStr">
        <is>
          <t>Owner</t>
        </is>
      </c>
      <c r="F6" s="5" t="inlineStr">
        <is>
          <t>Milestone</t>
        </is>
      </c>
    </row>
    <row r="7">
      <c r="A7" s="6" t="n">
        <v>1</v>
      </c>
      <c r="B7" s="6" t="inlineStr">
        <is>
          <t>Studio · second room build-out</t>
        </is>
      </c>
      <c r="C7" s="15" t="n">
        <v>0.28</v>
      </c>
      <c r="D7" s="9">
        <f>$B$4*C7</f>
        <v/>
      </c>
      <c r="E7" s="6" t="inlineStr">
        <is>
          <t>Facilities</t>
        </is>
      </c>
      <c r="F7" s="2" t="inlineStr">
        <is>
          <t>Q3 2026 · floor live</t>
        </is>
      </c>
    </row>
    <row r="8">
      <c r="A8" s="6" t="n">
        <v>2</v>
      </c>
      <c r="B8" s="6" t="inlineStr">
        <is>
          <t>Equipment · vintage + outboard reserve</t>
        </is>
      </c>
      <c r="C8" s="15" t="n">
        <v>0.18</v>
      </c>
      <c r="D8" s="9">
        <f>$B$4*C8</f>
        <v/>
      </c>
      <c r="E8" s="6" t="inlineStr">
        <is>
          <t>Engineering</t>
        </is>
      </c>
      <c r="F8" s="2" t="inlineStr">
        <is>
          <t>Q2 2026 · purchase cycle</t>
        </is>
      </c>
    </row>
    <row r="9">
      <c r="A9" s="6" t="n">
        <v>3</v>
      </c>
      <c r="B9" s="6" t="inlineStr">
        <is>
          <t>Operating runway · 18 months</t>
        </is>
      </c>
      <c r="C9" s="15" t="n">
        <v>0.22</v>
      </c>
      <c r="D9" s="9">
        <f>$B$4*C9</f>
        <v/>
      </c>
      <c r="E9" s="6" t="inlineStr">
        <is>
          <t>Operations</t>
        </is>
      </c>
      <c r="F9" s="2" t="inlineStr">
        <is>
          <t>2026 — mid 2027</t>
        </is>
      </c>
    </row>
    <row r="10">
      <c r="A10" s="6" t="n">
        <v>4</v>
      </c>
      <c r="B10" s="6" t="inlineStr">
        <is>
          <t>Cohort scholarships · sliding scale</t>
        </is>
      </c>
      <c r="C10" s="15" t="n">
        <v>0.08</v>
      </c>
      <c r="D10" s="9">
        <f>$B$4*C10</f>
        <v/>
      </c>
      <c r="E10" s="6" t="inlineStr">
        <is>
          <t>Academy</t>
        </is>
      </c>
      <c r="F10" s="2" t="inlineStr">
        <is>
          <t>Per cohort</t>
        </is>
      </c>
    </row>
    <row r="11">
      <c r="A11" s="6" t="n">
        <v>5</v>
      </c>
      <c r="B11" s="6" t="inlineStr">
        <is>
          <t>Soundmark School · legal &amp; filings</t>
        </is>
      </c>
      <c r="C11" s="15" t="n">
        <v>0.06</v>
      </c>
      <c r="D11" s="9">
        <f>$B$4*C11</f>
        <v/>
      </c>
      <c r="E11" s="6" t="inlineStr">
        <is>
          <t>Legal</t>
        </is>
      </c>
      <c r="F11" s="2" t="inlineStr">
        <is>
          <t>USPTO + bill drafting</t>
        </is>
      </c>
    </row>
    <row r="12">
      <c r="A12" s="6" t="n">
        <v>6</v>
      </c>
      <c r="B12" s="6" t="inlineStr">
        <is>
          <t>Sanctuary archive · off-site mirror</t>
        </is>
      </c>
      <c r="C12" s="15" t="n">
        <v>0.05</v>
      </c>
      <c r="D12" s="9">
        <f>$B$4*C12</f>
        <v/>
      </c>
      <c r="E12" s="6" t="inlineStr">
        <is>
          <t>Archive</t>
        </is>
      </c>
      <c r="F12" s="2" t="inlineStr">
        <is>
          <t>Q4 2026 · operational</t>
        </is>
      </c>
    </row>
    <row r="13">
      <c r="A13" s="6" t="n">
        <v>7</v>
      </c>
      <c r="B13" s="6" t="inlineStr">
        <is>
          <t>PRE-Storyk vitrine program · expansion</t>
        </is>
      </c>
      <c r="C13" s="15" t="n">
        <v>0.04</v>
      </c>
      <c r="D13" s="9">
        <f>$B$4*C13</f>
        <v/>
      </c>
      <c r="E13" s="6" t="inlineStr">
        <is>
          <t>Museum</t>
        </is>
      </c>
      <c r="F13" s="2" t="inlineStr">
        <is>
          <t>2026 → 2027</t>
        </is>
      </c>
    </row>
    <row r="14">
      <c r="A14" s="6" t="n">
        <v>8</v>
      </c>
      <c r="B14" s="6" t="inlineStr">
        <is>
          <t>Marketing · enrollment + transparency</t>
        </is>
      </c>
      <c r="C14" s="15" t="n">
        <v>0.04</v>
      </c>
      <c r="D14" s="9">
        <f>$B$4*C14</f>
        <v/>
      </c>
      <c r="E14" s="6" t="inlineStr">
        <is>
          <t>Comms</t>
        </is>
      </c>
      <c r="F14" s="2" t="inlineStr">
        <is>
          <t>Ongoing</t>
        </is>
      </c>
    </row>
    <row r="15">
      <c r="A15" s="6" t="n">
        <v>9</v>
      </c>
      <c r="B15" s="6" t="inlineStr">
        <is>
          <t>Contingency reserve</t>
        </is>
      </c>
      <c r="C15" s="15" t="n">
        <v>0.05</v>
      </c>
      <c r="D15" s="9">
        <f>$B$4*C15</f>
        <v/>
      </c>
      <c r="E15" s="6" t="inlineStr">
        <is>
          <t>Board</t>
        </is>
      </c>
      <c r="F15" s="2" t="inlineStr">
        <is>
          <t>Held</t>
        </is>
      </c>
    </row>
    <row r="16">
      <c r="B16" s="4" t="inlineStr">
        <is>
          <t>TOTAL</t>
        </is>
      </c>
      <c r="C16" s="12">
        <f>SUM(C7:C15)</f>
        <v/>
      </c>
      <c r="D16" s="11">
        <f>SUM(D7:D15)</f>
        <v/>
      </c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16"/>
  <sheetViews>
    <sheetView workbookViewId="0">
      <selection activeCell="A1" sqref="A1"/>
    </sheetView>
  </sheetViews>
  <sheetFormatPr baseColWidth="8" defaultRowHeight="15"/>
  <cols>
    <col width="5" customWidth="1" min="1" max="1"/>
    <col width="38" customWidth="1" min="2" max="2"/>
    <col width="14" customWidth="1" min="3" max="3"/>
    <col width="14" customWidth="1" min="4" max="4"/>
    <col width="14" customWidth="1" min="5" max="5"/>
    <col width="36" customWidth="1" min="6" max="6"/>
  </cols>
  <sheetData>
    <row r="1">
      <c r="A1" s="1" t="inlineStr">
        <is>
          <t>Cap Table · Founders + Reserves</t>
        </is>
      </c>
    </row>
    <row r="2">
      <c r="A2" s="2" t="inlineStr">
        <is>
          <t>Pre-raise common + reserve pools. Placeholder shares for illustration.</t>
        </is>
      </c>
    </row>
    <row r="4">
      <c r="A4" t="inlineStr">
        <is>
          <t>Total authorized shares</t>
        </is>
      </c>
      <c r="B4" s="16" t="n">
        <v>10000000</v>
      </c>
    </row>
    <row r="6">
      <c r="A6" s="5" t="inlineStr">
        <is>
          <t>#</t>
        </is>
      </c>
      <c r="B6" s="5" t="inlineStr">
        <is>
          <t>Holder</t>
        </is>
      </c>
      <c r="C6" s="5" t="inlineStr">
        <is>
          <t>Class</t>
        </is>
      </c>
      <c r="D6" s="5" t="inlineStr">
        <is>
          <t>Shares</t>
        </is>
      </c>
      <c r="E6" s="5" t="inlineStr">
        <is>
          <t>Ownership %</t>
        </is>
      </c>
      <c r="F6" s="5" t="inlineStr">
        <is>
          <t>Notes</t>
        </is>
      </c>
    </row>
    <row r="7">
      <c r="A7" s="6" t="n">
        <v>1</v>
      </c>
      <c r="B7" s="6" t="inlineStr">
        <is>
          <t>Founder · Operating</t>
        </is>
      </c>
      <c r="C7" s="6" t="inlineStr">
        <is>
          <t>Common</t>
        </is>
      </c>
      <c r="D7" s="16" t="n">
        <v>4500000</v>
      </c>
      <c r="E7" s="10">
        <f>IF($B$4=0,0,D7/$B$4)</f>
        <v/>
      </c>
      <c r="F7" s="2" t="inlineStr">
        <is>
          <t>Vested</t>
        </is>
      </c>
    </row>
    <row r="8">
      <c r="A8" s="6" t="n">
        <v>2</v>
      </c>
      <c r="B8" s="6" t="inlineStr">
        <is>
          <t>Founder · Curriculum</t>
        </is>
      </c>
      <c r="C8" s="6" t="inlineStr">
        <is>
          <t>Common</t>
        </is>
      </c>
      <c r="D8" s="16" t="n">
        <v>1500000</v>
      </c>
      <c r="E8" s="10">
        <f>IF($B$4=0,0,D8/$B$4)</f>
        <v/>
      </c>
      <c r="F8" s="2" t="inlineStr">
        <is>
          <t>4-yr vest, 1-yr cliff</t>
        </is>
      </c>
    </row>
    <row r="9">
      <c r="A9" s="6" t="n">
        <v>3</v>
      </c>
      <c r="B9" s="6" t="inlineStr">
        <is>
          <t>PRE-Storyk Estate</t>
        </is>
      </c>
      <c r="C9" s="6" t="inlineStr">
        <is>
          <t>Common</t>
        </is>
      </c>
      <c r="D9" s="16" t="n">
        <v>800000</v>
      </c>
      <c r="E9" s="10">
        <f>IF($B$4=0,0,D9/$B$4)</f>
        <v/>
      </c>
      <c r="F9" s="2" t="inlineStr">
        <is>
          <t>Heritage assignment</t>
        </is>
      </c>
    </row>
    <row r="10">
      <c r="A10" s="6" t="n">
        <v>4</v>
      </c>
      <c r="B10" s="6" t="inlineStr">
        <is>
          <t>Employee Option Pool</t>
        </is>
      </c>
      <c r="C10" s="6" t="inlineStr">
        <is>
          <t>Reserved</t>
        </is>
      </c>
      <c r="D10" s="16" t="n">
        <v>1200000</v>
      </c>
      <c r="E10" s="10">
        <f>IF($B$4=0,0,D10/$B$4)</f>
        <v/>
      </c>
      <c r="F10" s="2" t="inlineStr">
        <is>
          <t>Engineers, staff, instructors</t>
        </is>
      </c>
    </row>
    <row r="11">
      <c r="A11" s="6" t="n">
        <v>5</v>
      </c>
      <c r="B11" s="6" t="inlineStr">
        <is>
          <t>Cohort Equity Pool</t>
        </is>
      </c>
      <c r="C11" s="6" t="inlineStr">
        <is>
          <t>Reserved</t>
        </is>
      </c>
      <c r="D11" s="16" t="n">
        <v>500000</v>
      </c>
      <c r="E11" s="10">
        <f>IF($B$4=0,0,D11/$B$4)</f>
        <v/>
      </c>
      <c r="F11" s="2" t="inlineStr">
        <is>
          <t>Graduating-class allocations</t>
        </is>
      </c>
    </row>
    <row r="12">
      <c r="A12" s="6" t="n">
        <v>6</v>
      </c>
      <c r="B12" s="6" t="inlineStr">
        <is>
          <t>2026 Raise · SAFE conversion reserve</t>
        </is>
      </c>
      <c r="C12" s="6" t="inlineStr">
        <is>
          <t>Reserved</t>
        </is>
      </c>
      <c r="D12" s="16" t="n">
        <v>1000000</v>
      </c>
      <c r="E12" s="10">
        <f>IF($B$4=0,0,D12/$B$4)</f>
        <v/>
      </c>
      <c r="F12" s="2" t="inlineStr">
        <is>
          <t>Pre-priced for target raise</t>
        </is>
      </c>
    </row>
    <row r="13">
      <c r="A13" s="6" t="n">
        <v>7</v>
      </c>
      <c r="B13" s="6" t="inlineStr">
        <is>
          <t>Unissued</t>
        </is>
      </c>
      <c r="C13" s="6" t="inlineStr">
        <is>
          <t>Reserved</t>
        </is>
      </c>
      <c r="D13" s="16" t="n">
        <v>500000</v>
      </c>
      <c r="E13" s="10">
        <f>IF($B$4=0,0,D13/$B$4)</f>
        <v/>
      </c>
      <c r="F13" s="2" t="inlineStr"/>
    </row>
    <row r="14">
      <c r="B14" s="4" t="inlineStr">
        <is>
          <t>TOTAL</t>
        </is>
      </c>
      <c r="D14" s="17">
        <f>SUM(D7:D13)</f>
        <v/>
      </c>
      <c r="E14" s="12">
        <f>SUM(E7:E13)</f>
        <v/>
      </c>
    </row>
    <row r="16">
      <c r="B16" s="2" t="inlineStr">
        <is>
          <t>Diff vs authorized</t>
        </is>
      </c>
      <c r="D16" s="18">
        <f>B4-D14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2026-05-30T15:09:55Z</dcterms:created>
  <dcterms:modified xmlns:dcterms="http://purl.org/dc/terms/" xmlns:xsi="http://www.w3.org/2001/XMLSchema-instance" xsi:type="dcterms:W3CDTF">2026-05-30T15:09:55Z</dcterms:modified>
</cp:coreProperties>
</file>